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Viti 2011 Vjetori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2"/>
  <c r="F34"/>
  <c r="F32"/>
  <c r="F29"/>
  <c r="F27"/>
  <c r="F26"/>
  <c r="F24"/>
  <c r="F22"/>
  <c r="F21"/>
  <c r="F20"/>
  <c r="F19"/>
  <c r="F18"/>
  <c r="F17"/>
  <c r="F11"/>
  <c r="F10"/>
  <c r="F8"/>
  <c r="E40"/>
  <c r="E39"/>
  <c r="E41" s="1"/>
  <c r="C39"/>
  <c r="C41" s="1"/>
  <c r="D36"/>
  <c r="D35"/>
  <c r="D34"/>
  <c r="D33"/>
  <c r="D32"/>
  <c r="D31"/>
  <c r="D29"/>
  <c r="D27"/>
  <c r="D26"/>
  <c r="D24"/>
  <c r="D22"/>
  <c r="D21"/>
  <c r="D20"/>
  <c r="D19"/>
  <c r="D18"/>
  <c r="D17"/>
  <c r="D16" s="1"/>
  <c r="D14"/>
  <c r="D11"/>
  <c r="D10"/>
  <c r="D9"/>
  <c r="D8"/>
  <c r="F30"/>
  <c r="D30"/>
  <c r="F28"/>
  <c r="D28"/>
  <c r="F25"/>
  <c r="D25"/>
  <c r="F23"/>
  <c r="D23"/>
  <c r="F16"/>
  <c r="F13"/>
  <c r="D13"/>
  <c r="F7"/>
  <c r="D7" l="1"/>
  <c r="D38" s="1"/>
  <c r="F38"/>
</calcChain>
</file>

<file path=xl/sharedStrings.xml><?xml version="1.0" encoding="utf-8"?>
<sst xmlns="http://schemas.openxmlformats.org/spreadsheetml/2006/main" count="103" uniqueCount="54">
  <si>
    <t>Lloji I procedurës së prokurimit</t>
  </si>
  <si>
    <t>Kancelari</t>
  </si>
  <si>
    <t>Gjatë vitit</t>
  </si>
  <si>
    <t>Blerje dokumentacioni financiar</t>
  </si>
  <si>
    <t>Shërbime nga të tretë</t>
  </si>
  <si>
    <t>Shpenzime transporti</t>
  </si>
  <si>
    <t>Shpenzime të tjera operative</t>
  </si>
  <si>
    <t>Blerje e vogël</t>
  </si>
  <si>
    <t>Kontratë</t>
  </si>
  <si>
    <t>Materiale dhe shërbime speciale</t>
  </si>
  <si>
    <t>Libra dhe publikime</t>
  </si>
  <si>
    <t xml:space="preserve">Elektricitet,uje, djeta </t>
  </si>
  <si>
    <t>Sherbime e-mail, interneti, telefonike</t>
  </si>
  <si>
    <t>Sherbimet postare e abonimit</t>
  </si>
  <si>
    <t xml:space="preserve">sherbime bankare </t>
  </si>
  <si>
    <t>Sherbime të printimit dhe publikimit (botimet,etj.</t>
  </si>
  <si>
    <t>Shërbime të tjera (punonjes pastrimi)</t>
  </si>
  <si>
    <t>Karburant, vaj</t>
  </si>
  <si>
    <t>viti 2011</t>
  </si>
  <si>
    <t>REGJISTRI I  REALIZIMEVE TE PROKURIMEVE PUBLIKE</t>
  </si>
  <si>
    <t>Fondi limit i parashikuar</t>
  </si>
  <si>
    <t>Vlera e prokuruar</t>
  </si>
  <si>
    <t>Nr.</t>
  </si>
  <si>
    <t>Objekti I prokurimit</t>
  </si>
  <si>
    <t>Investime</t>
  </si>
  <si>
    <t>Shpenzime</t>
  </si>
  <si>
    <t>Materiale zyre dhe të përgjithshme</t>
  </si>
  <si>
    <t>Materiale pastrim, ngrohje ndricim</t>
  </si>
  <si>
    <t>Materiale për funksionin e pajisjeve të zyrës</t>
  </si>
  <si>
    <t>Furnizime dhe materal.tjera zyre dhe të përgjith.</t>
  </si>
  <si>
    <t>Shpenzime për mirëmbajtje të zakoshme</t>
  </si>
  <si>
    <t>Shpenz.mirëmbajtjen e objekteve ndertimore</t>
  </si>
  <si>
    <t>Shpenz.mirëmbajtjen e pajisjeve të zyrave</t>
  </si>
  <si>
    <t>Shpenzime për qeramarrje</t>
  </si>
  <si>
    <t>Qera salle zyra</t>
  </si>
  <si>
    <t>Shpenzime per pritje përcjellje</t>
  </si>
  <si>
    <t>Shpenzime per aktivitete per personelin</t>
  </si>
  <si>
    <t>Shpenzime per sigurimin e kompjuterave</t>
  </si>
  <si>
    <t>Shpenzime honorare</t>
  </si>
  <si>
    <t>Shpenzime për konferenca</t>
  </si>
  <si>
    <t>Shpenz. për të tjera material.e shërb.operative</t>
  </si>
  <si>
    <t>Kompjutera</t>
  </si>
  <si>
    <t xml:space="preserve">Pajisje zyre </t>
  </si>
  <si>
    <t>D R E J T O R I</t>
  </si>
  <si>
    <t>AVNI MESHI</t>
  </si>
  <si>
    <t>AGJENCIA  E AKREDITIMIT TE ARSIMIT TE LARTE</t>
  </si>
  <si>
    <t xml:space="preserve">Burimi I Financimit </t>
  </si>
  <si>
    <t>Buxheti I Shtetit</t>
  </si>
  <si>
    <t>Kontratë/blerje e vogël</t>
  </si>
  <si>
    <t>Koha e zhvillimit të procedurës</t>
  </si>
  <si>
    <t>VKM/kontratë</t>
  </si>
  <si>
    <t>Vkm</t>
  </si>
  <si>
    <t xml:space="preserve">Detajimi 602 ( prokurime dhe jo vetem ) </t>
  </si>
  <si>
    <t xml:space="preserve">në mijë lekë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</si>
</sst>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3" fillId="0" borderId="9" xfId="0" applyFont="1" applyBorder="1"/>
    <xf numFmtId="0" fontId="4" fillId="0" borderId="1" xfId="0" applyFont="1" applyBorder="1"/>
    <xf numFmtId="0" fontId="4" fillId="0" borderId="9" xfId="0" applyFont="1" applyBorder="1"/>
    <xf numFmtId="0" fontId="5" fillId="0" borderId="1" xfId="0" applyFont="1" applyBorder="1"/>
    <xf numFmtId="0" fontId="3" fillId="0" borderId="10" xfId="0" applyFont="1" applyFill="1" applyBorder="1"/>
    <xf numFmtId="0" fontId="3" fillId="0" borderId="10" xfId="0" applyFont="1" applyBorder="1"/>
    <xf numFmtId="0" fontId="3" fillId="0" borderId="0" xfId="0" applyFont="1" applyFill="1" applyBorder="1"/>
    <xf numFmtId="3" fontId="3" fillId="0" borderId="1" xfId="0" applyNumberFormat="1" applyFont="1" applyBorder="1"/>
    <xf numFmtId="3" fontId="3" fillId="2" borderId="1" xfId="0" applyNumberFormat="1" applyFont="1" applyFill="1" applyBorder="1"/>
    <xf numFmtId="3" fontId="4" fillId="0" borderId="1" xfId="0" applyNumberFormat="1" applyFont="1" applyBorder="1"/>
    <xf numFmtId="3" fontId="0" fillId="2" borderId="0" xfId="0" applyNumberFormat="1" applyFill="1"/>
    <xf numFmtId="3" fontId="0" fillId="0" borderId="0" xfId="0" applyNumberFormat="1"/>
    <xf numFmtId="3" fontId="3" fillId="0" borderId="10" xfId="0" applyNumberFormat="1" applyFont="1" applyBorder="1"/>
    <xf numFmtId="3" fontId="3" fillId="0" borderId="10" xfId="0" applyNumberFormat="1" applyFont="1" applyFill="1" applyBorder="1"/>
    <xf numFmtId="3" fontId="0" fillId="0" borderId="10" xfId="0" applyNumberFormat="1" applyBorder="1"/>
    <xf numFmtId="0" fontId="6" fillId="0" borderId="5" xfId="0" applyFont="1" applyBorder="1"/>
    <xf numFmtId="0" fontId="6" fillId="0" borderId="6" xfId="0" applyFont="1" applyBorder="1"/>
    <xf numFmtId="3" fontId="6" fillId="0" borderId="6" xfId="0" applyNumberFormat="1" applyFont="1" applyBorder="1"/>
    <xf numFmtId="0" fontId="3" fillId="3" borderId="1" xfId="0" applyFont="1" applyFill="1" applyBorder="1"/>
    <xf numFmtId="3" fontId="3" fillId="3" borderId="1" xfId="0" applyNumberFormat="1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 applyAlignment="1">
      <alignment horizontal="center"/>
    </xf>
    <xf numFmtId="3" fontId="3" fillId="3" borderId="3" xfId="0" applyNumberFormat="1" applyFont="1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4" xfId="0" applyFill="1" applyBorder="1"/>
    <xf numFmtId="0" fontId="6" fillId="0" borderId="1" xfId="0" applyFont="1" applyBorder="1"/>
    <xf numFmtId="3" fontId="6" fillId="0" borderId="1" xfId="0" applyNumberFormat="1" applyFont="1" applyBorder="1"/>
    <xf numFmtId="0" fontId="7" fillId="0" borderId="0" xfId="0" applyFont="1" applyAlignment="1"/>
    <xf numFmtId="0" fontId="3" fillId="3" borderId="1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topLeftCell="A13" workbookViewId="0">
      <selection activeCell="O23" sqref="O23"/>
    </sheetView>
  </sheetViews>
  <sheetFormatPr defaultRowHeight="15"/>
  <cols>
    <col min="2" max="2" width="35.5703125" customWidth="1"/>
    <col min="3" max="3" width="11.140625" customWidth="1"/>
    <col min="4" max="4" width="9.7109375" customWidth="1"/>
    <col min="5" max="5" width="8.5703125" customWidth="1"/>
    <col min="6" max="6" width="10.7109375" customWidth="1"/>
    <col min="7" max="7" width="12" customWidth="1"/>
    <col min="8" max="8" width="15.42578125" customWidth="1"/>
  </cols>
  <sheetData>
    <row r="1" spans="1:9">
      <c r="A1" s="1" t="s">
        <v>45</v>
      </c>
      <c r="B1" s="1"/>
      <c r="C1" s="1"/>
      <c r="F1" s="1"/>
      <c r="G1" s="1" t="s">
        <v>18</v>
      </c>
    </row>
    <row r="2" spans="1:9" ht="12" customHeight="1">
      <c r="A2" s="1" t="s">
        <v>19</v>
      </c>
      <c r="B2" s="1"/>
      <c r="C2" s="1"/>
      <c r="I2" s="2"/>
    </row>
    <row r="3" spans="1:9" ht="12" customHeight="1" thickBot="1">
      <c r="A3" s="37" t="s">
        <v>52</v>
      </c>
      <c r="B3" s="37"/>
      <c r="C3" s="37"/>
      <c r="D3" s="37"/>
      <c r="E3" s="37" t="s">
        <v>53</v>
      </c>
    </row>
    <row r="4" spans="1:9" ht="15.75" thickBot="1">
      <c r="A4" s="44" t="s">
        <v>22</v>
      </c>
      <c r="B4" s="44" t="s">
        <v>23</v>
      </c>
      <c r="C4" s="47" t="s">
        <v>20</v>
      </c>
      <c r="D4" s="48"/>
      <c r="E4" s="47" t="s">
        <v>21</v>
      </c>
      <c r="F4" s="48"/>
      <c r="G4" s="38" t="s">
        <v>46</v>
      </c>
      <c r="H4" s="38" t="s">
        <v>0</v>
      </c>
      <c r="I4" s="41" t="s">
        <v>49</v>
      </c>
    </row>
    <row r="5" spans="1:9" ht="15" customHeight="1">
      <c r="A5" s="46"/>
      <c r="B5" s="46"/>
      <c r="C5" s="38" t="s">
        <v>24</v>
      </c>
      <c r="D5" s="38" t="s">
        <v>25</v>
      </c>
      <c r="E5" s="44" t="s">
        <v>24</v>
      </c>
      <c r="F5" s="44" t="s">
        <v>25</v>
      </c>
      <c r="G5" s="39"/>
      <c r="H5" s="39"/>
      <c r="I5" s="42"/>
    </row>
    <row r="6" spans="1:9" ht="1.1499999999999999" customHeight="1" thickBot="1">
      <c r="A6" s="45"/>
      <c r="B6" s="45"/>
      <c r="C6" s="40"/>
      <c r="D6" s="40"/>
      <c r="E6" s="45"/>
      <c r="F6" s="45"/>
      <c r="G6" s="40"/>
      <c r="H6" s="40"/>
      <c r="I6" s="43"/>
    </row>
    <row r="7" spans="1:9" ht="12" customHeight="1">
      <c r="A7" s="23">
        <v>6020</v>
      </c>
      <c r="B7" s="24" t="s">
        <v>26</v>
      </c>
      <c r="C7" s="25">
        <v>0</v>
      </c>
      <c r="D7" s="25">
        <f>D8+D9+D10+D11+D12</f>
        <v>545</v>
      </c>
      <c r="E7" s="25"/>
      <c r="F7" s="25">
        <f>F8+F9+F10+F11+F12</f>
        <v>490.35</v>
      </c>
      <c r="G7" s="3"/>
      <c r="H7" s="3"/>
      <c r="I7" s="4"/>
    </row>
    <row r="8" spans="1:9" ht="12" customHeight="1">
      <c r="A8" s="6">
        <v>6020100</v>
      </c>
      <c r="B8" s="6" t="s">
        <v>1</v>
      </c>
      <c r="C8" s="15"/>
      <c r="D8" s="15">
        <f>220000/1000</f>
        <v>220</v>
      </c>
      <c r="E8" s="15"/>
      <c r="F8" s="16">
        <f>(23150+194700)/1000</f>
        <v>217.85</v>
      </c>
      <c r="G8" s="6" t="s">
        <v>47</v>
      </c>
      <c r="H8" s="6" t="s">
        <v>7</v>
      </c>
      <c r="I8" s="8" t="s">
        <v>2</v>
      </c>
    </row>
    <row r="9" spans="1:9" ht="12" customHeight="1">
      <c r="A9" s="6">
        <v>6020200</v>
      </c>
      <c r="B9" s="6" t="s">
        <v>27</v>
      </c>
      <c r="C9" s="15"/>
      <c r="D9" s="15">
        <f>50000/1000</f>
        <v>50</v>
      </c>
      <c r="E9" s="15"/>
      <c r="F9" s="16">
        <v>0</v>
      </c>
      <c r="G9" s="6"/>
      <c r="H9" s="6"/>
      <c r="I9" s="8"/>
    </row>
    <row r="10" spans="1:9" ht="12" customHeight="1">
      <c r="A10" s="6">
        <v>6020300</v>
      </c>
      <c r="B10" s="6" t="s">
        <v>28</v>
      </c>
      <c r="C10" s="15"/>
      <c r="D10" s="15">
        <f>270000/1000</f>
        <v>270</v>
      </c>
      <c r="E10" s="15"/>
      <c r="F10" s="16">
        <f>(115300+152200)/1000</f>
        <v>267.5</v>
      </c>
      <c r="G10" s="6" t="s">
        <v>47</v>
      </c>
      <c r="H10" s="6" t="s">
        <v>7</v>
      </c>
      <c r="I10" s="8" t="s">
        <v>2</v>
      </c>
    </row>
    <row r="11" spans="1:9" ht="12" customHeight="1">
      <c r="A11" s="6">
        <v>6020500</v>
      </c>
      <c r="B11" s="6" t="s">
        <v>3</v>
      </c>
      <c r="C11" s="15"/>
      <c r="D11" s="15">
        <f>5000/1000</f>
        <v>5</v>
      </c>
      <c r="E11" s="15"/>
      <c r="F11" s="16">
        <f>(3600+1400)/1000</f>
        <v>5</v>
      </c>
      <c r="G11" s="6" t="s">
        <v>47</v>
      </c>
      <c r="H11" s="6" t="s">
        <v>7</v>
      </c>
      <c r="I11" s="8" t="s">
        <v>2</v>
      </c>
    </row>
    <row r="12" spans="1:9" ht="12" customHeight="1">
      <c r="A12" s="6">
        <v>6020900</v>
      </c>
      <c r="B12" s="6" t="s">
        <v>29</v>
      </c>
      <c r="C12" s="15"/>
      <c r="D12" s="15">
        <v>0</v>
      </c>
      <c r="E12" s="15"/>
      <c r="F12" s="15">
        <v>0</v>
      </c>
      <c r="G12" s="6"/>
      <c r="H12" s="6"/>
      <c r="I12" s="8"/>
    </row>
    <row r="13" spans="1:9" ht="12" customHeight="1">
      <c r="A13" s="35">
        <v>6021</v>
      </c>
      <c r="B13" s="35" t="s">
        <v>9</v>
      </c>
      <c r="C13" s="36"/>
      <c r="D13" s="36">
        <f>D14+D15</f>
        <v>30</v>
      </c>
      <c r="E13" s="36"/>
      <c r="F13" s="36">
        <f>F14+F15</f>
        <v>0</v>
      </c>
      <c r="G13" s="6"/>
      <c r="H13" s="6"/>
      <c r="I13" s="8"/>
    </row>
    <row r="14" spans="1:9" ht="12" customHeight="1">
      <c r="A14" s="6">
        <v>6021007</v>
      </c>
      <c r="B14" s="6" t="s">
        <v>10</v>
      </c>
      <c r="C14" s="15"/>
      <c r="D14" s="15">
        <f>30000/1000</f>
        <v>30</v>
      </c>
      <c r="E14" s="15"/>
      <c r="F14" s="15">
        <v>0</v>
      </c>
      <c r="G14" s="6"/>
      <c r="H14" s="6"/>
      <c r="I14" s="8"/>
    </row>
    <row r="15" spans="1:9" ht="12" customHeight="1">
      <c r="A15" s="6"/>
      <c r="B15" s="6"/>
      <c r="C15" s="15"/>
      <c r="D15" s="15"/>
      <c r="E15" s="15"/>
      <c r="F15" s="15"/>
      <c r="G15" s="6"/>
      <c r="H15" s="6"/>
      <c r="I15" s="8"/>
    </row>
    <row r="16" spans="1:9" ht="12" customHeight="1">
      <c r="A16" s="35">
        <v>6022</v>
      </c>
      <c r="B16" s="35" t="s">
        <v>4</v>
      </c>
      <c r="C16" s="36"/>
      <c r="D16" s="36">
        <f>D17+D18+D19+D20+D21+D22</f>
        <v>3825</v>
      </c>
      <c r="E16" s="36"/>
      <c r="F16" s="36">
        <f>F17+F18+F19+F20+F21+F22</f>
        <v>3102.5039999999999</v>
      </c>
      <c r="G16" s="6"/>
      <c r="H16" s="6"/>
      <c r="I16" s="8"/>
    </row>
    <row r="17" spans="1:9" ht="12" customHeight="1">
      <c r="A17" s="6">
        <v>6022001</v>
      </c>
      <c r="B17" s="6" t="s">
        <v>11</v>
      </c>
      <c r="C17" s="15"/>
      <c r="D17" s="15">
        <f>2000000/1000</f>
        <v>2000</v>
      </c>
      <c r="E17" s="15"/>
      <c r="F17" s="17">
        <f>1977063/1000</f>
        <v>1977.0630000000001</v>
      </c>
      <c r="G17" s="6" t="s">
        <v>47</v>
      </c>
      <c r="H17" s="6" t="s">
        <v>8</v>
      </c>
      <c r="I17" s="8" t="s">
        <v>2</v>
      </c>
    </row>
    <row r="18" spans="1:9" ht="12" customHeight="1">
      <c r="A18" s="6">
        <v>6022003</v>
      </c>
      <c r="B18" s="6" t="s">
        <v>12</v>
      </c>
      <c r="C18" s="15"/>
      <c r="D18" s="15">
        <f>1000000/1000</f>
        <v>1000</v>
      </c>
      <c r="E18" s="15"/>
      <c r="F18" s="17">
        <f>975867/1000</f>
        <v>975.86699999999996</v>
      </c>
      <c r="G18" s="6" t="s">
        <v>47</v>
      </c>
      <c r="H18" s="6" t="s">
        <v>48</v>
      </c>
      <c r="I18" s="8" t="s">
        <v>2</v>
      </c>
    </row>
    <row r="19" spans="1:9" ht="12" customHeight="1">
      <c r="A19" s="6">
        <v>6022004</v>
      </c>
      <c r="B19" s="6" t="s">
        <v>13</v>
      </c>
      <c r="C19" s="15"/>
      <c r="D19" s="15">
        <f>200000/1000</f>
        <v>200</v>
      </c>
      <c r="E19" s="15"/>
      <c r="F19" s="17">
        <f>22788/1000</f>
        <v>22.788</v>
      </c>
      <c r="G19" s="6" t="s">
        <v>47</v>
      </c>
      <c r="H19" s="6" t="s">
        <v>7</v>
      </c>
      <c r="I19" s="8" t="s">
        <v>2</v>
      </c>
    </row>
    <row r="20" spans="1:9" ht="12" customHeight="1">
      <c r="A20" s="6">
        <v>6022007</v>
      </c>
      <c r="B20" s="6" t="s">
        <v>14</v>
      </c>
      <c r="C20" s="15"/>
      <c r="D20" s="15">
        <f>45000/1000</f>
        <v>45</v>
      </c>
      <c r="E20" s="15"/>
      <c r="F20" s="17">
        <f>44586/1000</f>
        <v>44.585999999999999</v>
      </c>
      <c r="G20" s="6" t="s">
        <v>47</v>
      </c>
      <c r="H20" s="6" t="s">
        <v>7</v>
      </c>
      <c r="I20" s="8" t="s">
        <v>2</v>
      </c>
    </row>
    <row r="21" spans="1:9" ht="12" customHeight="1">
      <c r="A21" s="6">
        <v>6022010</v>
      </c>
      <c r="B21" s="6" t="s">
        <v>15</v>
      </c>
      <c r="C21" s="15"/>
      <c r="D21" s="15">
        <f>480000/1000</f>
        <v>480</v>
      </c>
      <c r="E21" s="15"/>
      <c r="F21" s="17">
        <f>3000/1000</f>
        <v>3</v>
      </c>
      <c r="G21" s="6" t="s">
        <v>47</v>
      </c>
      <c r="H21" s="6" t="s">
        <v>7</v>
      </c>
      <c r="I21" s="8" t="s">
        <v>2</v>
      </c>
    </row>
    <row r="22" spans="1:9" ht="12" customHeight="1">
      <c r="A22" s="6">
        <v>6022099</v>
      </c>
      <c r="B22" s="6" t="s">
        <v>16</v>
      </c>
      <c r="C22" s="15"/>
      <c r="D22" s="15">
        <f>100000/1000</f>
        <v>100</v>
      </c>
      <c r="E22" s="15"/>
      <c r="F22" s="17">
        <f>79200/1000</f>
        <v>79.2</v>
      </c>
      <c r="G22" s="6" t="s">
        <v>47</v>
      </c>
      <c r="H22" s="6" t="s">
        <v>7</v>
      </c>
      <c r="I22" s="8" t="s">
        <v>2</v>
      </c>
    </row>
    <row r="23" spans="1:9" ht="12" customHeight="1">
      <c r="A23" s="35">
        <v>6023</v>
      </c>
      <c r="B23" s="35" t="s">
        <v>5</v>
      </c>
      <c r="C23" s="36"/>
      <c r="D23" s="36">
        <f>D24</f>
        <v>360</v>
      </c>
      <c r="E23" s="36"/>
      <c r="F23" s="36">
        <f>F24</f>
        <v>330</v>
      </c>
      <c r="G23" s="6"/>
      <c r="H23" s="6"/>
      <c r="I23" s="8"/>
    </row>
    <row r="24" spans="1:9" ht="12" customHeight="1">
      <c r="A24" s="6">
        <v>6023100</v>
      </c>
      <c r="B24" s="6" t="s">
        <v>17</v>
      </c>
      <c r="C24" s="15"/>
      <c r="D24" s="15">
        <f>360000/1000</f>
        <v>360</v>
      </c>
      <c r="E24" s="15"/>
      <c r="F24" s="17">
        <f>330000/1000</f>
        <v>330</v>
      </c>
      <c r="G24" s="6" t="s">
        <v>47</v>
      </c>
      <c r="H24" s="6" t="s">
        <v>7</v>
      </c>
      <c r="I24" s="8" t="s">
        <v>2</v>
      </c>
    </row>
    <row r="25" spans="1:9" ht="12" customHeight="1">
      <c r="A25" s="35">
        <v>6025</v>
      </c>
      <c r="B25" s="35" t="s">
        <v>30</v>
      </c>
      <c r="C25" s="36"/>
      <c r="D25" s="36">
        <f>D26+D27</f>
        <v>525</v>
      </c>
      <c r="E25" s="36"/>
      <c r="F25" s="36">
        <f>F26+F27</f>
        <v>465.69600000000003</v>
      </c>
      <c r="G25" s="6"/>
      <c r="H25" s="6"/>
      <c r="I25" s="8"/>
    </row>
    <row r="26" spans="1:9" ht="12" customHeight="1">
      <c r="A26" s="6">
        <v>6025300</v>
      </c>
      <c r="B26" s="6" t="s">
        <v>31</v>
      </c>
      <c r="C26" s="15"/>
      <c r="D26" s="15">
        <f>450000/1000</f>
        <v>450</v>
      </c>
      <c r="E26" s="15"/>
      <c r="F26" s="15">
        <f>427696/1000</f>
        <v>427.69600000000003</v>
      </c>
      <c r="G26" s="6" t="s">
        <v>47</v>
      </c>
      <c r="H26" s="6" t="s">
        <v>7</v>
      </c>
      <c r="I26" s="8" t="s">
        <v>2</v>
      </c>
    </row>
    <row r="27" spans="1:9" ht="12" customHeight="1">
      <c r="A27" s="6">
        <v>6025800</v>
      </c>
      <c r="B27" s="6" t="s">
        <v>32</v>
      </c>
      <c r="C27" s="15"/>
      <c r="D27" s="15">
        <f>75000/1000</f>
        <v>75</v>
      </c>
      <c r="E27" s="15"/>
      <c r="F27" s="15">
        <f>38000/1000</f>
        <v>38</v>
      </c>
      <c r="G27" s="6" t="s">
        <v>47</v>
      </c>
      <c r="H27" s="6" t="s">
        <v>7</v>
      </c>
      <c r="I27" s="8" t="s">
        <v>2</v>
      </c>
    </row>
    <row r="28" spans="1:9" ht="12" customHeight="1">
      <c r="A28" s="35">
        <v>6026</v>
      </c>
      <c r="B28" s="35" t="s">
        <v>33</v>
      </c>
      <c r="C28" s="36"/>
      <c r="D28" s="36">
        <f>D29</f>
        <v>1635</v>
      </c>
      <c r="E28" s="36"/>
      <c r="F28" s="36">
        <f>F29</f>
        <v>1626.3</v>
      </c>
      <c r="G28" s="6"/>
      <c r="H28" s="6"/>
      <c r="I28" s="8"/>
    </row>
    <row r="29" spans="1:9" ht="12" customHeight="1">
      <c r="A29" s="6">
        <v>60261</v>
      </c>
      <c r="B29" s="6" t="s">
        <v>34</v>
      </c>
      <c r="C29" s="15"/>
      <c r="D29" s="15">
        <f>1635000/1000</f>
        <v>1635</v>
      </c>
      <c r="E29" s="15"/>
      <c r="F29" s="15">
        <f>1626300/1000</f>
        <v>1626.3</v>
      </c>
      <c r="G29" s="6" t="s">
        <v>47</v>
      </c>
      <c r="H29" s="6" t="s">
        <v>50</v>
      </c>
      <c r="I29" s="8" t="s">
        <v>2</v>
      </c>
    </row>
    <row r="30" spans="1:9" ht="12" customHeight="1">
      <c r="A30" s="35">
        <v>6029</v>
      </c>
      <c r="B30" s="35" t="s">
        <v>6</v>
      </c>
      <c r="C30" s="36"/>
      <c r="D30" s="36">
        <f>D31+D32+D33+D34+D35+D36</f>
        <v>1545</v>
      </c>
      <c r="E30" s="36"/>
      <c r="F30" s="36">
        <f>F31+F32+F33+F34+F35+F36</f>
        <v>1254.4160000000002</v>
      </c>
      <c r="G30" s="6"/>
      <c r="H30" s="6"/>
      <c r="I30" s="8"/>
    </row>
    <row r="31" spans="1:9" ht="12" customHeight="1">
      <c r="A31" s="9">
        <v>6029001</v>
      </c>
      <c r="B31" s="9" t="s">
        <v>35</v>
      </c>
      <c r="C31" s="17"/>
      <c r="D31" s="17">
        <f>30000/1000</f>
        <v>30</v>
      </c>
      <c r="E31" s="17"/>
      <c r="F31" s="17"/>
      <c r="G31" s="9"/>
      <c r="H31" s="9"/>
      <c r="I31" s="10"/>
    </row>
    <row r="32" spans="1:9" ht="12" customHeight="1">
      <c r="A32" s="9">
        <v>6029002</v>
      </c>
      <c r="B32" s="9" t="s">
        <v>36</v>
      </c>
      <c r="C32" s="17"/>
      <c r="D32" s="17">
        <f>25000/1000</f>
        <v>25</v>
      </c>
      <c r="E32" s="17"/>
      <c r="F32" s="17">
        <f>25000/1000</f>
        <v>25</v>
      </c>
      <c r="G32" s="6" t="s">
        <v>47</v>
      </c>
      <c r="H32" s="6" t="s">
        <v>7</v>
      </c>
      <c r="I32" s="8" t="s">
        <v>2</v>
      </c>
    </row>
    <row r="33" spans="1:9" ht="12" customHeight="1">
      <c r="A33" s="9">
        <v>6029004</v>
      </c>
      <c r="B33" s="9" t="s">
        <v>37</v>
      </c>
      <c r="C33" s="17"/>
      <c r="D33" s="17">
        <f>50000/1000</f>
        <v>50</v>
      </c>
      <c r="E33" s="17"/>
      <c r="F33" s="17">
        <v>0</v>
      </c>
      <c r="G33" s="9"/>
      <c r="H33" s="9"/>
      <c r="I33" s="10"/>
    </row>
    <row r="34" spans="1:9" ht="12" customHeight="1">
      <c r="A34" s="6">
        <v>6029005</v>
      </c>
      <c r="B34" s="6" t="s">
        <v>38</v>
      </c>
      <c r="C34" s="15"/>
      <c r="D34" s="15">
        <f>760000/1000</f>
        <v>760</v>
      </c>
      <c r="E34" s="15"/>
      <c r="F34" s="15">
        <f>(713379+46037)/1000</f>
        <v>759.41600000000005</v>
      </c>
      <c r="G34" s="6" t="s">
        <v>47</v>
      </c>
      <c r="H34" s="6" t="s">
        <v>51</v>
      </c>
      <c r="I34" s="8" t="s">
        <v>2</v>
      </c>
    </row>
    <row r="35" spans="1:9" ht="12" customHeight="1">
      <c r="A35" s="5">
        <v>6029007</v>
      </c>
      <c r="B35" s="6" t="s">
        <v>39</v>
      </c>
      <c r="C35" s="15"/>
      <c r="D35" s="15">
        <f>200000/1000</f>
        <v>200</v>
      </c>
      <c r="E35" s="15"/>
      <c r="F35" s="15">
        <v>0</v>
      </c>
      <c r="G35" s="6"/>
      <c r="H35" s="6"/>
      <c r="I35" s="8"/>
    </row>
    <row r="36" spans="1:9" ht="12" customHeight="1">
      <c r="A36" s="5">
        <v>6029099</v>
      </c>
      <c r="B36" s="6" t="s">
        <v>40</v>
      </c>
      <c r="C36" s="15"/>
      <c r="D36" s="15">
        <f>480000/1000</f>
        <v>480</v>
      </c>
      <c r="E36" s="15"/>
      <c r="F36" s="15">
        <f>(466400+3600)/1000</f>
        <v>470</v>
      </c>
      <c r="G36" s="6" t="s">
        <v>47</v>
      </c>
      <c r="H36" s="6" t="s">
        <v>7</v>
      </c>
      <c r="I36" s="8" t="s">
        <v>2</v>
      </c>
    </row>
    <row r="37" spans="1:9" ht="12" customHeight="1">
      <c r="A37" s="7"/>
      <c r="B37" s="7"/>
      <c r="C37" s="16"/>
      <c r="D37" s="18"/>
      <c r="E37" s="16"/>
      <c r="F37" s="19"/>
      <c r="G37" s="6"/>
      <c r="H37" s="6"/>
      <c r="I37" s="11"/>
    </row>
    <row r="38" spans="1:9" ht="12" customHeight="1">
      <c r="A38" s="26"/>
      <c r="B38" s="26"/>
      <c r="C38" s="27"/>
      <c r="D38" s="27">
        <f>D30+D28+D25+D23+D16+D13+D7</f>
        <v>8465</v>
      </c>
      <c r="E38" s="27"/>
      <c r="F38" s="27">
        <f>F30+F28+F25+F23+F16+F13+F7</f>
        <v>7269.2660000000005</v>
      </c>
      <c r="G38" s="26"/>
      <c r="H38" s="26"/>
      <c r="I38" s="26"/>
    </row>
    <row r="39" spans="1:9" ht="12" customHeight="1">
      <c r="A39" s="7">
        <v>2318600</v>
      </c>
      <c r="B39" s="7" t="s">
        <v>41</v>
      </c>
      <c r="C39" s="49">
        <f>2312000/1000</f>
        <v>2312</v>
      </c>
      <c r="D39" s="16"/>
      <c r="E39" s="16">
        <f>466044/1000</f>
        <v>466.04399999999998</v>
      </c>
      <c r="F39" s="16"/>
      <c r="G39" s="6" t="s">
        <v>47</v>
      </c>
      <c r="H39" s="6" t="s">
        <v>7</v>
      </c>
      <c r="I39" s="8" t="s">
        <v>2</v>
      </c>
    </row>
    <row r="40" spans="1:9" ht="12" customHeight="1" thickBot="1">
      <c r="A40" s="12">
        <v>2318100</v>
      </c>
      <c r="B40" s="13" t="s">
        <v>42</v>
      </c>
      <c r="C40" s="50"/>
      <c r="D40" s="21"/>
      <c r="E40" s="20">
        <f>446662/1000</f>
        <v>446.66199999999998</v>
      </c>
      <c r="F40" s="22"/>
      <c r="G40" s="6" t="s">
        <v>47</v>
      </c>
      <c r="H40" s="6" t="s">
        <v>7</v>
      </c>
      <c r="I40" s="8" t="s">
        <v>2</v>
      </c>
    </row>
    <row r="41" spans="1:9" ht="12" customHeight="1" thickBot="1">
      <c r="A41" s="28"/>
      <c r="B41" s="29"/>
      <c r="C41" s="30">
        <f>SUM(C39)</f>
        <v>2312</v>
      </c>
      <c r="D41" s="31"/>
      <c r="E41" s="31">
        <f>SUM(E39:E40)</f>
        <v>912.7059999999999</v>
      </c>
      <c r="F41" s="31"/>
      <c r="G41" s="32"/>
      <c r="H41" s="33"/>
      <c r="I41" s="34"/>
    </row>
    <row r="42" spans="1:9" ht="12" customHeight="1">
      <c r="A42" s="14"/>
      <c r="D42" s="14"/>
      <c r="H42" s="1" t="s">
        <v>43</v>
      </c>
    </row>
    <row r="43" spans="1:9" ht="12" customHeight="1">
      <c r="H43" s="1" t="s">
        <v>44</v>
      </c>
    </row>
  </sheetData>
  <mergeCells count="12">
    <mergeCell ref="B4:B6"/>
    <mergeCell ref="A4:A6"/>
    <mergeCell ref="C4:D4"/>
    <mergeCell ref="E4:F4"/>
    <mergeCell ref="C39:C40"/>
    <mergeCell ref="G4:G6"/>
    <mergeCell ref="H4:H6"/>
    <mergeCell ref="I4:I6"/>
    <mergeCell ref="C5:C6"/>
    <mergeCell ref="D5:D6"/>
    <mergeCell ref="E5:E6"/>
    <mergeCell ref="F5:F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Viti 2011 Vjetori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2017-10-09T10:20:28Z</dcterms:modified>
</cp:coreProperties>
</file>